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E55" i="6" l="1"/>
  <c r="E52" i="6"/>
  <c r="E51" i="6"/>
  <c r="E50" i="6"/>
  <c r="E49" i="6"/>
  <c r="E48" i="6"/>
  <c r="E47" i="6"/>
  <c r="E46" i="6"/>
  <c r="E45" i="6"/>
  <c r="E44" i="6"/>
  <c r="E42" i="6"/>
  <c r="E41" i="6"/>
  <c r="E40" i="6"/>
  <c r="E39" i="6"/>
  <c r="E38" i="6"/>
  <c r="E37" i="6"/>
  <c r="E36" i="6"/>
  <c r="E35" i="6"/>
  <c r="E34" i="6"/>
  <c r="E32" i="6"/>
  <c r="E31" i="6"/>
  <c r="E30" i="6"/>
  <c r="E29" i="6"/>
  <c r="E28" i="6"/>
  <c r="E27" i="6"/>
  <c r="E26" i="6"/>
  <c r="E25" i="6"/>
  <c r="E24" i="6"/>
  <c r="E22" i="6"/>
  <c r="E21" i="6"/>
  <c r="E20" i="6"/>
  <c r="E19" i="6"/>
  <c r="E18" i="6"/>
  <c r="E17" i="6"/>
  <c r="E16" i="6"/>
  <c r="E15" i="6"/>
  <c r="E14" i="6"/>
  <c r="E12" i="6"/>
  <c r="E11" i="6"/>
  <c r="E10" i="6"/>
  <c r="E9" i="6"/>
  <c r="E8" i="6"/>
  <c r="E7" i="6"/>
  <c r="E40" i="5" l="1"/>
  <c r="H40" i="5" s="1"/>
  <c r="H39" i="5"/>
  <c r="E39" i="5"/>
  <c r="E38" i="5"/>
  <c r="E36" i="5" s="1"/>
  <c r="H37" i="5"/>
  <c r="E37" i="5"/>
  <c r="G36" i="5"/>
  <c r="F36" i="5"/>
  <c r="D36" i="5"/>
  <c r="C36" i="5"/>
  <c r="H34" i="5"/>
  <c r="E34" i="5"/>
  <c r="E33" i="5"/>
  <c r="H33" i="5" s="1"/>
  <c r="H32" i="5"/>
  <c r="E32" i="5"/>
  <c r="E31" i="5"/>
  <c r="H31" i="5" s="1"/>
  <c r="H30" i="5"/>
  <c r="E30" i="5"/>
  <c r="E29" i="5"/>
  <c r="H29" i="5" s="1"/>
  <c r="H28" i="5"/>
  <c r="E28" i="5"/>
  <c r="E27" i="5"/>
  <c r="E25" i="5" s="1"/>
  <c r="H26" i="5"/>
  <c r="E26" i="5"/>
  <c r="G25" i="5"/>
  <c r="F25" i="5"/>
  <c r="D25" i="5"/>
  <c r="C25" i="5"/>
  <c r="H23" i="5"/>
  <c r="E23" i="5"/>
  <c r="E22" i="5"/>
  <c r="H22" i="5" s="1"/>
  <c r="H21" i="5"/>
  <c r="E21" i="5"/>
  <c r="E20" i="5"/>
  <c r="H20" i="5" s="1"/>
  <c r="H19" i="5"/>
  <c r="E19" i="5"/>
  <c r="E18" i="5"/>
  <c r="E16" i="5" s="1"/>
  <c r="H17" i="5"/>
  <c r="E17" i="5"/>
  <c r="G16" i="5"/>
  <c r="F16" i="5"/>
  <c r="D16" i="5"/>
  <c r="C16" i="5"/>
  <c r="H14" i="5"/>
  <c r="E14" i="5"/>
  <c r="E13" i="5"/>
  <c r="H13" i="5" s="1"/>
  <c r="H12" i="5"/>
  <c r="E12" i="5"/>
  <c r="E11" i="5"/>
  <c r="H11" i="5" s="1"/>
  <c r="H10" i="5"/>
  <c r="E10" i="5"/>
  <c r="E9" i="5"/>
  <c r="H9" i="5" s="1"/>
  <c r="H8" i="5"/>
  <c r="E8" i="5"/>
  <c r="E7" i="5"/>
  <c r="H7" i="5" s="1"/>
  <c r="G6" i="5"/>
  <c r="F6" i="5"/>
  <c r="E6" i="5"/>
  <c r="D6" i="5"/>
  <c r="C6" i="5"/>
  <c r="C42" i="5" s="1"/>
  <c r="G16" i="4"/>
  <c r="F16" i="4"/>
  <c r="D16" i="4"/>
  <c r="C16" i="4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E7" i="4"/>
  <c r="H7" i="4" s="1"/>
  <c r="G16" i="8"/>
  <c r="F16" i="8"/>
  <c r="D16" i="8"/>
  <c r="C16" i="8"/>
  <c r="E14" i="8"/>
  <c r="H14" i="8" s="1"/>
  <c r="E12" i="8"/>
  <c r="H12" i="8" s="1"/>
  <c r="E10" i="8"/>
  <c r="H10" i="8" s="1"/>
  <c r="E8" i="8"/>
  <c r="H8" i="8" s="1"/>
  <c r="F42" i="5" l="1"/>
  <c r="D42" i="5"/>
  <c r="G42" i="5"/>
  <c r="H6" i="5"/>
  <c r="E42" i="5"/>
  <c r="H18" i="5"/>
  <c r="H16" i="5" s="1"/>
  <c r="H27" i="5"/>
  <c r="H25" i="5" s="1"/>
  <c r="H38" i="5"/>
  <c r="H36" i="5" s="1"/>
  <c r="E16" i="4"/>
  <c r="H8" i="4"/>
  <c r="H16" i="4" s="1"/>
  <c r="H42" i="5" l="1"/>
  <c r="E6" i="8" l="1"/>
  <c r="E16" i="8" s="1"/>
  <c r="H6" i="8" l="1"/>
  <c r="H16" i="8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E69" i="6"/>
  <c r="D69" i="6"/>
  <c r="C69" i="6"/>
  <c r="E68" i="6"/>
  <c r="H68" i="6" s="1"/>
  <c r="E67" i="6"/>
  <c r="H67" i="6" s="1"/>
  <c r="E66" i="6"/>
  <c r="H66" i="6" s="1"/>
  <c r="H65" i="6" s="1"/>
  <c r="G65" i="6"/>
  <c r="F65" i="6"/>
  <c r="E65" i="6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E57" i="6"/>
  <c r="D57" i="6"/>
  <c r="C57" i="6"/>
  <c r="E56" i="6"/>
  <c r="H56" i="6" s="1"/>
  <c r="H55" i="6"/>
  <c r="E54" i="6"/>
  <c r="H54" i="6" s="1"/>
  <c r="G53" i="6"/>
  <c r="F53" i="6"/>
  <c r="D53" i="6"/>
  <c r="C53" i="6"/>
  <c r="H52" i="6"/>
  <c r="H51" i="6"/>
  <c r="H50" i="6"/>
  <c r="H49" i="6"/>
  <c r="H48" i="6"/>
  <c r="H47" i="6"/>
  <c r="H46" i="6"/>
  <c r="H45" i="6"/>
  <c r="H44" i="6"/>
  <c r="G43" i="6"/>
  <c r="F43" i="6"/>
  <c r="D43" i="6"/>
  <c r="C43" i="6"/>
  <c r="H42" i="6"/>
  <c r="H41" i="6"/>
  <c r="H40" i="6"/>
  <c r="H39" i="6"/>
  <c r="H38" i="6"/>
  <c r="H37" i="6"/>
  <c r="H36" i="6"/>
  <c r="H35" i="6"/>
  <c r="H34" i="6"/>
  <c r="G33" i="6"/>
  <c r="F33" i="6"/>
  <c r="D33" i="6"/>
  <c r="C33" i="6"/>
  <c r="H32" i="6"/>
  <c r="H31" i="6"/>
  <c r="H30" i="6"/>
  <c r="H29" i="6"/>
  <c r="H28" i="6"/>
  <c r="H27" i="6"/>
  <c r="H26" i="6"/>
  <c r="H25" i="6"/>
  <c r="G23" i="6"/>
  <c r="F23" i="6"/>
  <c r="D23" i="6"/>
  <c r="C23" i="6"/>
  <c r="H22" i="6"/>
  <c r="H21" i="6"/>
  <c r="H20" i="6"/>
  <c r="H19" i="6"/>
  <c r="H18" i="6"/>
  <c r="H17" i="6"/>
  <c r="H16" i="6"/>
  <c r="H15" i="6"/>
  <c r="H14" i="6"/>
  <c r="G13" i="6"/>
  <c r="F13" i="6"/>
  <c r="D13" i="6"/>
  <c r="C13" i="6"/>
  <c r="H12" i="6"/>
  <c r="H11" i="6"/>
  <c r="H10" i="6"/>
  <c r="H9" i="6"/>
  <c r="H8" i="6"/>
  <c r="H7" i="6"/>
  <c r="E6" i="6"/>
  <c r="H6" i="6" s="1"/>
  <c r="G5" i="6"/>
  <c r="F5" i="6"/>
  <c r="D5" i="6"/>
  <c r="C5" i="6"/>
  <c r="H43" i="6" l="1"/>
  <c r="H53" i="6"/>
  <c r="G77" i="6"/>
  <c r="E43" i="6"/>
  <c r="F77" i="6"/>
  <c r="E33" i="6"/>
  <c r="E13" i="6"/>
  <c r="C77" i="6"/>
  <c r="E5" i="6"/>
  <c r="E23" i="6"/>
  <c r="D77" i="6"/>
  <c r="H57" i="6"/>
  <c r="H69" i="6"/>
  <c r="H33" i="6"/>
  <c r="H5" i="6"/>
  <c r="H13" i="6"/>
  <c r="H24" i="6"/>
  <c r="H23" i="6" s="1"/>
  <c r="E53" i="6"/>
  <c r="E77" i="6" l="1"/>
  <c r="H77" i="6"/>
</calcChain>
</file>

<file path=xl/sharedStrings.xml><?xml version="1.0" encoding="utf-8"?>
<sst xmlns="http://schemas.openxmlformats.org/spreadsheetml/2006/main" count="228" uniqueCount="148">
  <si>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</si>
  <si>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</si>
  <si>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</si>
  <si>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</si>
  <si>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</si>
  <si>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</si>
  <si>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</si>
  <si>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</si>
  <si>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</si>
  <si>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</si>
  <si>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</si>
  <si>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</si>
  <si>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</si>
  <si>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</si>
  <si>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</si>
  <si>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</si>
  <si>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</si>
  <si>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</si>
  <si>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</si>
  <si>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</si>
  <si>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</si>
  <si>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</si>
  <si>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</si>
  <si>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</si>
  <si>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</si>
  <si>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</si>
  <si>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</si>
  <si>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</si>
  <si>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</si>
  <si>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</si>
  <si>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</si>
  <si>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</si>
  <si>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</si>
  <si>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</si>
  <si>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</si>
  <si>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</si>
  <si>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</si>
  <si>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</si>
  <si>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</si>
  <si>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</si>
  <si>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</si>
  <si>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</si>
  <si>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</si>
  <si>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</si>
  <si>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</si>
  <si>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</si>
  <si>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</si>
  <si>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</si>
  <si>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</si>
  <si>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</si>
  <si>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</si>
  <si>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</si>
  <si>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</si>
  <si>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</si>
  <si>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</si>
  <si>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</si>
  <si>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</si>
  <si>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</si>
  <si>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</si>
  <si>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</si>
  <si>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</si>
  <si>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</si>
  <si>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</si>
  <si>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</si>
  <si>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</si>
  <si>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</si>
  <si>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</si>
  <si>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</si>
  <si>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</si>
  <si>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</si>
  <si>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</si>
  <si>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</si>
  <si>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</si>
  <si>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</si>
  <si>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</si>
  <si>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</si>
  <si>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</si>
  <si>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</si>
  <si>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</si>
  <si>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</si>
  <si>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</si>
  <si>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</si>
  <si>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</si>
  <si>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</si>
  <si>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</si>
  <si>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</si>
  <si>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</si>
  <si>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</si>
  <si>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</si>
  <si>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</si>
  <si>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</si>
  <si>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</si>
  <si>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</si>
  <si>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</si>
  <si>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</si>
  <si>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</si>
  <si>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</si>
  <si>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</si>
  <si>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</si>
  <si>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</si>
  <si>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</si>
  <si>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</si>
  <si>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</si>
  <si>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</si>
  <si>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</si>
  <si>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</si>
  <si>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</si>
  <si>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</si>
  <si>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</si>
  <si>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</si>
  <si>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</si>
  <si>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</si>
  <si>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</si>
  <si>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</si>
  <si>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</si>
  <si>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</si>
  <si>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</si>
  <si>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</si>
  <si>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</si>
  <si>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</si>
  <si>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</si>
  <si>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</si>
  <si>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</si>
  <si>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</si>
  <si>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</si>
  <si>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</si>
  <si>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</si>
  <si>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</si>
  <si>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</si>
  <si>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</si>
  <si>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</si>
  <si>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</si>
  <si>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</si>
  <si>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</si>
  <si>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</si>
  <si>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</si>
  <si>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</si>
  <si>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</si>
  <si>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</si>
  <si>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</si>
  <si>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</si>
  <si>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</si>
  <si>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</si>
  <si>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</si>
  <si>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Analítico del Ejercicio del Presupuesto de Egresos
Clasificación por Objeto del Gasto (Capítulo y Concepto)
Del 1 de enero al 31 de diciembre de 2020</t>
  </si>
  <si>
    <t>Instituto Municipal de Vivienda de León, Guanajuato (IMUVI)
Estado Analítico del Ejercicio del Presupuesto de Egresos
Clasificación Económica (por Tipo de Gasto)
Del 1 de enero al 31 de diciembre de 2020</t>
  </si>
  <si>
    <t>Instituto Municipal de Vivienda de León, Guanajuato (IMUVI)
Estado Analítico del Ejercicio del Presupuesto de Egresos
Clasificación Administrativa
Del 1 de enero al 31 de diciembre de 2020</t>
  </si>
  <si>
    <t>Instituto Municipal de Vivienda de León, Guanajuato (IMUVI)
Estado Analítico del Ejercicio del Presupuesto de Egresos
Clasificación Funcional (Finalidad y Función)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</si>
</sst>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2" t="s">
        <v>144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62</v>
      </c>
      <c r="B2" s="58"/>
      <c r="C2" s="52" t="s">
        <v>68</v>
      </c>
      <c r="D2" s="53"/>
      <c r="E2" s="53"/>
      <c r="F2" s="53"/>
      <c r="G2" s="54"/>
      <c r="H2" s="55" t="s">
        <v>67</v>
      </c>
    </row>
    <row r="3" spans="1:8" ht="24.9" customHeight="1" x14ac:dyDescent="0.2">
      <c r="A3" s="59"/>
      <c r="B3" s="60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0" t="s">
        <v>69</v>
      </c>
      <c r="B5" s="7"/>
      <c r="C5" s="14">
        <f>SUM(C6:C12)</f>
        <v>49789336</v>
      </c>
      <c r="D5" s="14">
        <f t="shared" ref="D5:H5" si="0">SUM(D6:D12)</f>
        <v>0</v>
      </c>
      <c r="E5" s="14">
        <f t="shared" si="0"/>
        <v>49789336</v>
      </c>
      <c r="F5" s="14">
        <f t="shared" si="0"/>
        <v>44642503.209999993</v>
      </c>
      <c r="G5" s="14">
        <f t="shared" si="0"/>
        <v>44007012.920000002</v>
      </c>
      <c r="H5" s="14">
        <f t="shared" si="0"/>
        <v>5146832.790000001</v>
      </c>
    </row>
    <row r="6" spans="1:8" x14ac:dyDescent="0.2">
      <c r="A6" s="5"/>
      <c r="B6" s="11" t="s">
        <v>78</v>
      </c>
      <c r="C6" s="15">
        <v>25641510</v>
      </c>
      <c r="D6" s="15">
        <v>-150000</v>
      </c>
      <c r="E6" s="15">
        <f>+C6+D6</f>
        <v>25491510</v>
      </c>
      <c r="F6" s="15">
        <v>24065514.329999998</v>
      </c>
      <c r="G6" s="15">
        <v>24065514.329999998</v>
      </c>
      <c r="H6" s="15">
        <f>+E6-F6</f>
        <v>1425995.6700000018</v>
      </c>
    </row>
    <row r="7" spans="1:8" x14ac:dyDescent="0.2">
      <c r="A7" s="5"/>
      <c r="B7" s="11" t="s">
        <v>79</v>
      </c>
      <c r="C7" s="15">
        <v>1330000</v>
      </c>
      <c r="D7" s="15">
        <v>150000</v>
      </c>
      <c r="E7" s="15">
        <f t="shared" ref="E7:E12" si="1">+C7+D7</f>
        <v>1480000</v>
      </c>
      <c r="F7" s="15">
        <v>1382336.04</v>
      </c>
      <c r="G7" s="15">
        <v>1382336.04</v>
      </c>
      <c r="H7" s="15">
        <f t="shared" ref="H7:H70" si="2">+E7-F7</f>
        <v>97663.959999999963</v>
      </c>
    </row>
    <row r="8" spans="1:8" x14ac:dyDescent="0.2">
      <c r="A8" s="5"/>
      <c r="B8" s="11" t="s">
        <v>80</v>
      </c>
      <c r="C8" s="15">
        <v>5181080</v>
      </c>
      <c r="D8" s="15">
        <v>0</v>
      </c>
      <c r="E8" s="15">
        <f t="shared" si="1"/>
        <v>5181080</v>
      </c>
      <c r="F8" s="15">
        <v>4457881.18</v>
      </c>
      <c r="G8" s="15">
        <v>4457881.18</v>
      </c>
      <c r="H8" s="15">
        <f t="shared" si="2"/>
        <v>723198.8200000003</v>
      </c>
    </row>
    <row r="9" spans="1:8" x14ac:dyDescent="0.2">
      <c r="A9" s="5"/>
      <c r="B9" s="11" t="s">
        <v>35</v>
      </c>
      <c r="C9" s="15">
        <v>5766828</v>
      </c>
      <c r="D9" s="15">
        <v>0</v>
      </c>
      <c r="E9" s="15">
        <f t="shared" si="1"/>
        <v>5766828</v>
      </c>
      <c r="F9" s="15">
        <v>4891684.8600000003</v>
      </c>
      <c r="G9" s="15">
        <v>4256194.57</v>
      </c>
      <c r="H9" s="15">
        <f t="shared" si="2"/>
        <v>875143.13999999966</v>
      </c>
    </row>
    <row r="10" spans="1:8" x14ac:dyDescent="0.2">
      <c r="A10" s="5"/>
      <c r="B10" s="11" t="s">
        <v>81</v>
      </c>
      <c r="C10" s="15">
        <v>11869918</v>
      </c>
      <c r="D10" s="15">
        <v>0</v>
      </c>
      <c r="E10" s="15">
        <f t="shared" si="1"/>
        <v>11869918</v>
      </c>
      <c r="F10" s="15">
        <v>9845086.8000000007</v>
      </c>
      <c r="G10" s="15">
        <v>9845086.8000000007</v>
      </c>
      <c r="H10" s="15">
        <f t="shared" si="2"/>
        <v>2024831.1999999993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5"/>
      <c r="B12" s="11" t="s">
        <v>82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50" t="s">
        <v>70</v>
      </c>
      <c r="B13" s="7"/>
      <c r="C13" s="15">
        <f>SUM(C14:C22)</f>
        <v>2122691</v>
      </c>
      <c r="D13" s="15">
        <f t="shared" ref="D13:H13" si="3">SUM(D14:D22)</f>
        <v>0</v>
      </c>
      <c r="E13" s="15">
        <f t="shared" si="3"/>
        <v>2122691</v>
      </c>
      <c r="F13" s="15">
        <f t="shared" si="3"/>
        <v>1011518.0800000001</v>
      </c>
      <c r="G13" s="15">
        <f t="shared" si="3"/>
        <v>949983.60000000009</v>
      </c>
      <c r="H13" s="15">
        <f t="shared" si="3"/>
        <v>1111172.92</v>
      </c>
    </row>
    <row r="14" spans="1:8" x14ac:dyDescent="0.2">
      <c r="A14" s="5"/>
      <c r="B14" s="11" t="s">
        <v>83</v>
      </c>
      <c r="C14" s="15">
        <v>594880</v>
      </c>
      <c r="D14" s="15">
        <v>65000</v>
      </c>
      <c r="E14" s="15">
        <f t="shared" ref="E14:E22" si="4">+C14+D14</f>
        <v>659880</v>
      </c>
      <c r="F14" s="15">
        <v>325893.65000000002</v>
      </c>
      <c r="G14" s="15">
        <v>325893.65000000002</v>
      </c>
      <c r="H14" s="15">
        <f t="shared" si="2"/>
        <v>333986.34999999998</v>
      </c>
    </row>
    <row r="15" spans="1:8" x14ac:dyDescent="0.2">
      <c r="A15" s="5"/>
      <c r="B15" s="11" t="s">
        <v>84</v>
      </c>
      <c r="C15" s="15">
        <v>53297</v>
      </c>
      <c r="D15" s="15">
        <v>-10000</v>
      </c>
      <c r="E15" s="15">
        <f t="shared" si="4"/>
        <v>43297</v>
      </c>
      <c r="F15" s="15">
        <v>1517.4</v>
      </c>
      <c r="G15" s="15">
        <v>1517.4</v>
      </c>
      <c r="H15" s="15">
        <f t="shared" si="2"/>
        <v>41779.599999999999</v>
      </c>
    </row>
    <row r="16" spans="1:8" x14ac:dyDescent="0.2">
      <c r="A16" s="5"/>
      <c r="B16" s="11" t="s">
        <v>85</v>
      </c>
      <c r="C16" s="15">
        <v>0</v>
      </c>
      <c r="D16" s="15">
        <v>0</v>
      </c>
      <c r="E16" s="15">
        <f t="shared" si="4"/>
        <v>0</v>
      </c>
      <c r="F16" s="15">
        <v>0</v>
      </c>
      <c r="G16" s="15">
        <v>0</v>
      </c>
      <c r="H16" s="15">
        <f t="shared" si="2"/>
        <v>0</v>
      </c>
    </row>
    <row r="17" spans="1:8" x14ac:dyDescent="0.2">
      <c r="A17" s="5"/>
      <c r="B17" s="11" t="s">
        <v>86</v>
      </c>
      <c r="C17" s="15">
        <v>109160</v>
      </c>
      <c r="D17" s="15">
        <v>0</v>
      </c>
      <c r="E17" s="15">
        <f t="shared" si="4"/>
        <v>109160</v>
      </c>
      <c r="F17" s="15">
        <v>29454.89</v>
      </c>
      <c r="G17" s="15">
        <v>29454.89</v>
      </c>
      <c r="H17" s="15">
        <f t="shared" si="2"/>
        <v>79705.11</v>
      </c>
    </row>
    <row r="18" spans="1:8" x14ac:dyDescent="0.2">
      <c r="A18" s="5"/>
      <c r="B18" s="11" t="s">
        <v>87</v>
      </c>
      <c r="C18" s="15">
        <v>12360</v>
      </c>
      <c r="D18" s="15">
        <v>20000</v>
      </c>
      <c r="E18" s="15">
        <f t="shared" si="4"/>
        <v>32360</v>
      </c>
      <c r="F18" s="15">
        <v>10080</v>
      </c>
      <c r="G18" s="15">
        <v>10080</v>
      </c>
      <c r="H18" s="15">
        <f t="shared" si="2"/>
        <v>22280</v>
      </c>
    </row>
    <row r="19" spans="1:8" x14ac:dyDescent="0.2">
      <c r="A19" s="5"/>
      <c r="B19" s="11" t="s">
        <v>88</v>
      </c>
      <c r="C19" s="15">
        <v>1100000</v>
      </c>
      <c r="D19" s="15">
        <v>-178000</v>
      </c>
      <c r="E19" s="15">
        <f t="shared" si="4"/>
        <v>922000</v>
      </c>
      <c r="F19" s="15">
        <v>522153.35</v>
      </c>
      <c r="G19" s="15">
        <v>477920.27</v>
      </c>
      <c r="H19" s="15">
        <f t="shared" si="2"/>
        <v>399846.65</v>
      </c>
    </row>
    <row r="20" spans="1:8" x14ac:dyDescent="0.2">
      <c r="A20" s="5"/>
      <c r="B20" s="11" t="s">
        <v>89</v>
      </c>
      <c r="C20" s="15">
        <v>50830</v>
      </c>
      <c r="D20" s="15">
        <v>78000</v>
      </c>
      <c r="E20" s="15">
        <f t="shared" si="4"/>
        <v>128830</v>
      </c>
      <c r="F20" s="15">
        <v>83279.820000000007</v>
      </c>
      <c r="G20" s="15">
        <v>65978.42</v>
      </c>
      <c r="H20" s="15">
        <f t="shared" si="2"/>
        <v>45550.179999999993</v>
      </c>
    </row>
    <row r="21" spans="1:8" x14ac:dyDescent="0.2">
      <c r="A21" s="5"/>
      <c r="B21" s="11" t="s">
        <v>90</v>
      </c>
      <c r="C21" s="15">
        <v>0</v>
      </c>
      <c r="D21" s="15">
        <v>0</v>
      </c>
      <c r="E21" s="15">
        <f t="shared" si="4"/>
        <v>0</v>
      </c>
      <c r="F21" s="15">
        <v>0</v>
      </c>
      <c r="G21" s="15">
        <v>0</v>
      </c>
      <c r="H21" s="15">
        <f t="shared" si="2"/>
        <v>0</v>
      </c>
    </row>
    <row r="22" spans="1:8" x14ac:dyDescent="0.2">
      <c r="A22" s="5"/>
      <c r="B22" s="11" t="s">
        <v>91</v>
      </c>
      <c r="C22" s="15">
        <v>202164</v>
      </c>
      <c r="D22" s="15">
        <v>25000</v>
      </c>
      <c r="E22" s="15">
        <f t="shared" si="4"/>
        <v>227164</v>
      </c>
      <c r="F22" s="15">
        <v>39138.97</v>
      </c>
      <c r="G22" s="15">
        <v>39138.97</v>
      </c>
      <c r="H22" s="15">
        <f t="shared" si="2"/>
        <v>188025.03</v>
      </c>
    </row>
    <row r="23" spans="1:8" x14ac:dyDescent="0.2">
      <c r="A23" s="50" t="s">
        <v>71</v>
      </c>
      <c r="B23" s="7"/>
      <c r="C23" s="15">
        <f>SUM(C24:C32)</f>
        <v>13263780</v>
      </c>
      <c r="D23" s="15">
        <f t="shared" ref="D23:H23" si="5">SUM(D24:D32)</f>
        <v>0</v>
      </c>
      <c r="E23" s="15">
        <f t="shared" si="5"/>
        <v>13263780</v>
      </c>
      <c r="F23" s="15">
        <f t="shared" si="5"/>
        <v>7262747.3100000005</v>
      </c>
      <c r="G23" s="15">
        <f t="shared" si="5"/>
        <v>6671863.169999999</v>
      </c>
      <c r="H23" s="15">
        <f t="shared" si="5"/>
        <v>6001032.6899999995</v>
      </c>
    </row>
    <row r="24" spans="1:8" x14ac:dyDescent="0.2">
      <c r="A24" s="5"/>
      <c r="B24" s="11" t="s">
        <v>92</v>
      </c>
      <c r="C24" s="15">
        <v>797260</v>
      </c>
      <c r="D24" s="15">
        <v>15000</v>
      </c>
      <c r="E24" s="15">
        <f t="shared" ref="E24:E32" si="6">+C24+D24</f>
        <v>812260</v>
      </c>
      <c r="F24" s="15">
        <v>559773.13</v>
      </c>
      <c r="G24" s="15">
        <v>541288.13</v>
      </c>
      <c r="H24" s="15">
        <f t="shared" si="2"/>
        <v>252486.87</v>
      </c>
    </row>
    <row r="25" spans="1:8" x14ac:dyDescent="0.2">
      <c r="A25" s="5"/>
      <c r="B25" s="11" t="s">
        <v>93</v>
      </c>
      <c r="C25" s="15">
        <v>420420</v>
      </c>
      <c r="D25" s="15">
        <v>-15000</v>
      </c>
      <c r="E25" s="15">
        <f t="shared" si="6"/>
        <v>405420</v>
      </c>
      <c r="F25" s="15">
        <v>44495.8</v>
      </c>
      <c r="G25" s="15">
        <v>41283.760000000002</v>
      </c>
      <c r="H25" s="15">
        <f t="shared" si="2"/>
        <v>360924.2</v>
      </c>
    </row>
    <row r="26" spans="1:8" x14ac:dyDescent="0.2">
      <c r="A26" s="5"/>
      <c r="B26" s="11" t="s">
        <v>94</v>
      </c>
      <c r="C26" s="15">
        <v>5213302</v>
      </c>
      <c r="D26" s="15">
        <v>-165000</v>
      </c>
      <c r="E26" s="15">
        <f t="shared" si="6"/>
        <v>5048302</v>
      </c>
      <c r="F26" s="15">
        <v>2680588.69</v>
      </c>
      <c r="G26" s="15">
        <v>2545937.14</v>
      </c>
      <c r="H26" s="15">
        <f t="shared" si="2"/>
        <v>2367713.31</v>
      </c>
    </row>
    <row r="27" spans="1:8" x14ac:dyDescent="0.2">
      <c r="A27" s="5"/>
      <c r="B27" s="11" t="s">
        <v>95</v>
      </c>
      <c r="C27" s="15">
        <v>2596523</v>
      </c>
      <c r="D27" s="15">
        <v>250000</v>
      </c>
      <c r="E27" s="15">
        <f t="shared" si="6"/>
        <v>2846523</v>
      </c>
      <c r="F27" s="15">
        <v>1792184.5</v>
      </c>
      <c r="G27" s="15">
        <v>1562700.4</v>
      </c>
      <c r="H27" s="15">
        <f t="shared" si="2"/>
        <v>1054338.5</v>
      </c>
    </row>
    <row r="28" spans="1:8" x14ac:dyDescent="0.2">
      <c r="A28" s="5"/>
      <c r="B28" s="11" t="s">
        <v>96</v>
      </c>
      <c r="C28" s="15">
        <v>1578760</v>
      </c>
      <c r="D28" s="15">
        <v>50000</v>
      </c>
      <c r="E28" s="15">
        <f t="shared" si="6"/>
        <v>1628760</v>
      </c>
      <c r="F28" s="15">
        <v>1132062.7</v>
      </c>
      <c r="G28" s="15">
        <v>1115405.68</v>
      </c>
      <c r="H28" s="15">
        <f t="shared" si="2"/>
        <v>496697.30000000005</v>
      </c>
    </row>
    <row r="29" spans="1:8" x14ac:dyDescent="0.2">
      <c r="A29" s="5"/>
      <c r="B29" s="11" t="s">
        <v>97</v>
      </c>
      <c r="C29" s="15">
        <v>922500</v>
      </c>
      <c r="D29" s="15">
        <v>-135000</v>
      </c>
      <c r="E29" s="15">
        <f t="shared" si="6"/>
        <v>787500</v>
      </c>
      <c r="F29" s="15">
        <v>143945.68</v>
      </c>
      <c r="G29" s="15">
        <v>109145.68</v>
      </c>
      <c r="H29" s="15">
        <f t="shared" si="2"/>
        <v>643554.32000000007</v>
      </c>
    </row>
    <row r="30" spans="1:8" x14ac:dyDescent="0.2">
      <c r="A30" s="5"/>
      <c r="B30" s="11" t="s">
        <v>98</v>
      </c>
      <c r="C30" s="15">
        <v>336600</v>
      </c>
      <c r="D30" s="15">
        <v>0</v>
      </c>
      <c r="E30" s="15">
        <f t="shared" si="6"/>
        <v>336600</v>
      </c>
      <c r="F30" s="15">
        <v>38121.46</v>
      </c>
      <c r="G30" s="15">
        <v>38121.46</v>
      </c>
      <c r="H30" s="15">
        <f t="shared" si="2"/>
        <v>298478.53999999998</v>
      </c>
    </row>
    <row r="31" spans="1:8" x14ac:dyDescent="0.2">
      <c r="A31" s="5"/>
      <c r="B31" s="11" t="s">
        <v>99</v>
      </c>
      <c r="C31" s="15">
        <v>406650</v>
      </c>
      <c r="D31" s="15">
        <v>0</v>
      </c>
      <c r="E31" s="15">
        <f t="shared" si="6"/>
        <v>406650</v>
      </c>
      <c r="F31" s="15">
        <v>58745.41</v>
      </c>
      <c r="G31" s="15">
        <v>58239.41</v>
      </c>
      <c r="H31" s="15">
        <f t="shared" si="2"/>
        <v>347904.58999999997</v>
      </c>
    </row>
    <row r="32" spans="1:8" x14ac:dyDescent="0.2">
      <c r="A32" s="5"/>
      <c r="B32" s="11" t="s">
        <v>19</v>
      </c>
      <c r="C32" s="15">
        <v>991765</v>
      </c>
      <c r="D32" s="15">
        <v>0</v>
      </c>
      <c r="E32" s="15">
        <f t="shared" si="6"/>
        <v>991765</v>
      </c>
      <c r="F32" s="15">
        <v>812829.94</v>
      </c>
      <c r="G32" s="15">
        <v>659741.51</v>
      </c>
      <c r="H32" s="15">
        <f t="shared" si="2"/>
        <v>178935.06000000006</v>
      </c>
    </row>
    <row r="33" spans="1:8" x14ac:dyDescent="0.2">
      <c r="A33" s="50" t="s">
        <v>72</v>
      </c>
      <c r="B33" s="7"/>
      <c r="C33" s="15">
        <f>SUM(C34:C42)</f>
        <v>150000</v>
      </c>
      <c r="D33" s="15">
        <f t="shared" ref="D33:H33" si="7">SUM(D34:D42)</f>
        <v>0</v>
      </c>
      <c r="E33" s="15">
        <f t="shared" si="7"/>
        <v>150000</v>
      </c>
      <c r="F33" s="15">
        <f t="shared" si="7"/>
        <v>134456.35</v>
      </c>
      <c r="G33" s="15">
        <f t="shared" si="7"/>
        <v>134456.35</v>
      </c>
      <c r="H33" s="15">
        <f t="shared" si="7"/>
        <v>15543.649999999994</v>
      </c>
    </row>
    <row r="34" spans="1:8" x14ac:dyDescent="0.2">
      <c r="A34" s="5"/>
      <c r="B34" s="11" t="s">
        <v>100</v>
      </c>
      <c r="C34" s="15">
        <v>0</v>
      </c>
      <c r="D34" s="15">
        <v>0</v>
      </c>
      <c r="E34" s="15">
        <f t="shared" ref="E34:E42" si="8">+C34+D34</f>
        <v>0</v>
      </c>
      <c r="F34" s="15">
        <v>0</v>
      </c>
      <c r="G34" s="15">
        <v>0</v>
      </c>
      <c r="H34" s="15">
        <f t="shared" si="2"/>
        <v>0</v>
      </c>
    </row>
    <row r="35" spans="1:8" x14ac:dyDescent="0.2">
      <c r="A35" s="5"/>
      <c r="B35" s="11" t="s">
        <v>101</v>
      </c>
      <c r="C35" s="15">
        <v>0</v>
      </c>
      <c r="D35" s="15">
        <v>0</v>
      </c>
      <c r="E35" s="15">
        <f t="shared" si="8"/>
        <v>0</v>
      </c>
      <c r="F35" s="15">
        <v>0</v>
      </c>
      <c r="G35" s="15">
        <v>0</v>
      </c>
      <c r="H35" s="15">
        <f t="shared" si="2"/>
        <v>0</v>
      </c>
    </row>
    <row r="36" spans="1:8" x14ac:dyDescent="0.2">
      <c r="A36" s="5"/>
      <c r="B36" s="11" t="s">
        <v>102</v>
      </c>
      <c r="C36" s="15">
        <v>0</v>
      </c>
      <c r="D36" s="15">
        <v>0</v>
      </c>
      <c r="E36" s="15">
        <f t="shared" si="8"/>
        <v>0</v>
      </c>
      <c r="F36" s="15">
        <v>0</v>
      </c>
      <c r="G36" s="15">
        <v>0</v>
      </c>
      <c r="H36" s="15">
        <f t="shared" si="2"/>
        <v>0</v>
      </c>
    </row>
    <row r="37" spans="1:8" x14ac:dyDescent="0.2">
      <c r="A37" s="5"/>
      <c r="B37" s="11" t="s">
        <v>103</v>
      </c>
      <c r="C37" s="15">
        <v>150000</v>
      </c>
      <c r="D37" s="15">
        <v>0</v>
      </c>
      <c r="E37" s="15">
        <f t="shared" si="8"/>
        <v>150000</v>
      </c>
      <c r="F37" s="15">
        <v>134456.35</v>
      </c>
      <c r="G37" s="15">
        <v>134456.35</v>
      </c>
      <c r="H37" s="15">
        <f t="shared" si="2"/>
        <v>15543.649999999994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8"/>
        <v>0</v>
      </c>
      <c r="F38" s="15">
        <v>0</v>
      </c>
      <c r="G38" s="15">
        <v>0</v>
      </c>
      <c r="H38" s="15">
        <f t="shared" si="2"/>
        <v>0</v>
      </c>
    </row>
    <row r="39" spans="1:8" x14ac:dyDescent="0.2">
      <c r="A39" s="5"/>
      <c r="B39" s="11" t="s">
        <v>104</v>
      </c>
      <c r="C39" s="15">
        <v>0</v>
      </c>
      <c r="D39" s="15">
        <v>0</v>
      </c>
      <c r="E39" s="15">
        <f t="shared" si="8"/>
        <v>0</v>
      </c>
      <c r="F39" s="15">
        <v>0</v>
      </c>
      <c r="G39" s="15">
        <v>0</v>
      </c>
      <c r="H39" s="15">
        <f t="shared" si="2"/>
        <v>0</v>
      </c>
    </row>
    <row r="40" spans="1:8" x14ac:dyDescent="0.2">
      <c r="A40" s="5"/>
      <c r="B40" s="11" t="s">
        <v>105</v>
      </c>
      <c r="C40" s="15">
        <v>0</v>
      </c>
      <c r="D40" s="15">
        <v>0</v>
      </c>
      <c r="E40" s="15">
        <f t="shared" si="8"/>
        <v>0</v>
      </c>
      <c r="F40" s="15">
        <v>0</v>
      </c>
      <c r="G40" s="15">
        <v>0</v>
      </c>
      <c r="H40" s="15">
        <f t="shared" si="2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8"/>
        <v>0</v>
      </c>
      <c r="F41" s="15">
        <v>0</v>
      </c>
      <c r="G41" s="15">
        <v>0</v>
      </c>
      <c r="H41" s="15">
        <f t="shared" si="2"/>
        <v>0</v>
      </c>
    </row>
    <row r="42" spans="1:8" x14ac:dyDescent="0.2">
      <c r="A42" s="5"/>
      <c r="B42" s="11" t="s">
        <v>106</v>
      </c>
      <c r="C42" s="15">
        <v>0</v>
      </c>
      <c r="D42" s="15">
        <v>0</v>
      </c>
      <c r="E42" s="15">
        <f t="shared" si="8"/>
        <v>0</v>
      </c>
      <c r="F42" s="15">
        <v>0</v>
      </c>
      <c r="G42" s="15">
        <v>0</v>
      </c>
      <c r="H42" s="15">
        <f t="shared" si="2"/>
        <v>0</v>
      </c>
    </row>
    <row r="43" spans="1:8" x14ac:dyDescent="0.2">
      <c r="A43" s="50" t="s">
        <v>73</v>
      </c>
      <c r="B43" s="7"/>
      <c r="C43" s="15">
        <f>SUM(C44:C52)</f>
        <v>7890800</v>
      </c>
      <c r="D43" s="15">
        <f t="shared" ref="D43:H43" si="9">SUM(D44:D52)</f>
        <v>14085000</v>
      </c>
      <c r="E43" s="15">
        <f t="shared" si="9"/>
        <v>21975800</v>
      </c>
      <c r="F43" s="15">
        <f t="shared" si="9"/>
        <v>15039479.539999999</v>
      </c>
      <c r="G43" s="15">
        <f t="shared" si="9"/>
        <v>15039479.539999999</v>
      </c>
      <c r="H43" s="15">
        <f t="shared" si="9"/>
        <v>6936320.46</v>
      </c>
    </row>
    <row r="44" spans="1:8" x14ac:dyDescent="0.2">
      <c r="A44" s="5"/>
      <c r="B44" s="11" t="s">
        <v>107</v>
      </c>
      <c r="C44" s="15">
        <v>675000</v>
      </c>
      <c r="D44" s="15">
        <v>0</v>
      </c>
      <c r="E44" s="15">
        <f t="shared" ref="E44:E52" si="10">+C44+D44</f>
        <v>675000</v>
      </c>
      <c r="F44" s="15">
        <v>232421.08</v>
      </c>
      <c r="G44" s="15">
        <v>232421.08</v>
      </c>
      <c r="H44" s="15">
        <f t="shared" si="2"/>
        <v>442578.92000000004</v>
      </c>
    </row>
    <row r="45" spans="1:8" x14ac:dyDescent="0.2">
      <c r="A45" s="5"/>
      <c r="B45" s="11" t="s">
        <v>108</v>
      </c>
      <c r="C45" s="15">
        <v>50000</v>
      </c>
      <c r="D45" s="15">
        <v>0</v>
      </c>
      <c r="E45" s="15">
        <f t="shared" si="10"/>
        <v>50000</v>
      </c>
      <c r="F45" s="15">
        <v>1290</v>
      </c>
      <c r="G45" s="15">
        <v>1290</v>
      </c>
      <c r="H45" s="15">
        <f t="shared" si="2"/>
        <v>48710</v>
      </c>
    </row>
    <row r="46" spans="1:8" x14ac:dyDescent="0.2">
      <c r="A46" s="5"/>
      <c r="B46" s="11" t="s">
        <v>109</v>
      </c>
      <c r="C46" s="15">
        <v>0</v>
      </c>
      <c r="D46" s="15">
        <v>0</v>
      </c>
      <c r="E46" s="15">
        <f t="shared" si="10"/>
        <v>0</v>
      </c>
      <c r="F46" s="15">
        <v>0</v>
      </c>
      <c r="G46" s="15">
        <v>0</v>
      </c>
      <c r="H46" s="15">
        <f t="shared" si="2"/>
        <v>0</v>
      </c>
    </row>
    <row r="47" spans="1:8" x14ac:dyDescent="0.2">
      <c r="A47" s="5"/>
      <c r="B47" s="11" t="s">
        <v>110</v>
      </c>
      <c r="C47" s="15">
        <v>606800</v>
      </c>
      <c r="D47" s="15">
        <v>0</v>
      </c>
      <c r="E47" s="15">
        <f t="shared" si="10"/>
        <v>606800</v>
      </c>
      <c r="F47" s="15">
        <v>0</v>
      </c>
      <c r="G47" s="15">
        <v>0</v>
      </c>
      <c r="H47" s="15">
        <f t="shared" si="2"/>
        <v>606800</v>
      </c>
    </row>
    <row r="48" spans="1:8" x14ac:dyDescent="0.2">
      <c r="A48" s="5"/>
      <c r="B48" s="11" t="s">
        <v>111</v>
      </c>
      <c r="C48" s="15">
        <v>0</v>
      </c>
      <c r="D48" s="15">
        <v>0</v>
      </c>
      <c r="E48" s="15">
        <f t="shared" si="10"/>
        <v>0</v>
      </c>
      <c r="F48" s="15">
        <v>0</v>
      </c>
      <c r="G48" s="15">
        <v>0</v>
      </c>
      <c r="H48" s="15">
        <f t="shared" si="2"/>
        <v>0</v>
      </c>
    </row>
    <row r="49" spans="1:8" x14ac:dyDescent="0.2">
      <c r="A49" s="5"/>
      <c r="B49" s="11" t="s">
        <v>112</v>
      </c>
      <c r="C49" s="15">
        <v>148600</v>
      </c>
      <c r="D49" s="15">
        <v>85000</v>
      </c>
      <c r="E49" s="15">
        <f t="shared" si="10"/>
        <v>233600</v>
      </c>
      <c r="F49" s="15">
        <v>115023.28</v>
      </c>
      <c r="G49" s="15">
        <v>115023.28</v>
      </c>
      <c r="H49" s="15">
        <f t="shared" si="2"/>
        <v>118576.72</v>
      </c>
    </row>
    <row r="50" spans="1:8" x14ac:dyDescent="0.2">
      <c r="A50" s="5"/>
      <c r="B50" s="11" t="s">
        <v>113</v>
      </c>
      <c r="C50" s="15">
        <v>0</v>
      </c>
      <c r="D50" s="15">
        <v>0</v>
      </c>
      <c r="E50" s="15">
        <f t="shared" si="10"/>
        <v>0</v>
      </c>
      <c r="F50" s="15">
        <v>0</v>
      </c>
      <c r="G50" s="15">
        <v>0</v>
      </c>
      <c r="H50" s="15">
        <f t="shared" si="2"/>
        <v>0</v>
      </c>
    </row>
    <row r="51" spans="1:8" x14ac:dyDescent="0.2">
      <c r="A51" s="5"/>
      <c r="B51" s="11" t="s">
        <v>114</v>
      </c>
      <c r="C51" s="15">
        <v>6000000</v>
      </c>
      <c r="D51" s="15">
        <v>14000000</v>
      </c>
      <c r="E51" s="15">
        <f t="shared" si="10"/>
        <v>20000000</v>
      </c>
      <c r="F51" s="15">
        <v>14500000</v>
      </c>
      <c r="G51" s="15">
        <v>14500000</v>
      </c>
      <c r="H51" s="15">
        <f t="shared" si="2"/>
        <v>5500000</v>
      </c>
    </row>
    <row r="52" spans="1:8" x14ac:dyDescent="0.2">
      <c r="A52" s="5"/>
      <c r="B52" s="11" t="s">
        <v>115</v>
      </c>
      <c r="C52" s="15">
        <v>410400</v>
      </c>
      <c r="D52" s="15">
        <v>0</v>
      </c>
      <c r="E52" s="15">
        <f t="shared" si="10"/>
        <v>410400</v>
      </c>
      <c r="F52" s="15">
        <v>190745.18</v>
      </c>
      <c r="G52" s="15">
        <v>190745.18</v>
      </c>
      <c r="H52" s="15">
        <f t="shared" si="2"/>
        <v>219654.82</v>
      </c>
    </row>
    <row r="53" spans="1:8" x14ac:dyDescent="0.2">
      <c r="A53" s="50" t="s">
        <v>74</v>
      </c>
      <c r="B53" s="7"/>
      <c r="C53" s="15">
        <f>SUM(C54:C56)</f>
        <v>37497808</v>
      </c>
      <c r="D53" s="15">
        <f t="shared" ref="D53:H53" si="11">SUM(D54:D56)</f>
        <v>0</v>
      </c>
      <c r="E53" s="15">
        <f t="shared" si="11"/>
        <v>37497808</v>
      </c>
      <c r="F53" s="15">
        <f t="shared" si="11"/>
        <v>2620185.36</v>
      </c>
      <c r="G53" s="15">
        <f t="shared" si="11"/>
        <v>2620185.36</v>
      </c>
      <c r="H53" s="15">
        <f t="shared" si="11"/>
        <v>34877622.640000001</v>
      </c>
    </row>
    <row r="54" spans="1:8" x14ac:dyDescent="0.2">
      <c r="A54" s="5"/>
      <c r="B54" s="11" t="s">
        <v>116</v>
      </c>
      <c r="C54" s="15">
        <v>0</v>
      </c>
      <c r="D54" s="15">
        <v>0</v>
      </c>
      <c r="E54" s="15">
        <f t="shared" ref="E54:E70" si="12">+C54+D54</f>
        <v>0</v>
      </c>
      <c r="F54" s="15">
        <v>0</v>
      </c>
      <c r="G54" s="15">
        <v>0</v>
      </c>
      <c r="H54" s="15">
        <f t="shared" si="2"/>
        <v>0</v>
      </c>
    </row>
    <row r="55" spans="1:8" x14ac:dyDescent="0.2">
      <c r="A55" s="5"/>
      <c r="B55" s="11" t="s">
        <v>117</v>
      </c>
      <c r="C55" s="15">
        <v>37497808</v>
      </c>
      <c r="D55" s="15">
        <v>0</v>
      </c>
      <c r="E55" s="15">
        <f>+C55+D55</f>
        <v>37497808</v>
      </c>
      <c r="F55" s="15">
        <v>2620185.36</v>
      </c>
      <c r="G55" s="15">
        <v>2620185.36</v>
      </c>
      <c r="H55" s="15">
        <f t="shared" si="2"/>
        <v>34877622.640000001</v>
      </c>
    </row>
    <row r="56" spans="1:8" x14ac:dyDescent="0.2">
      <c r="A56" s="5"/>
      <c r="B56" s="11" t="s">
        <v>118</v>
      </c>
      <c r="C56" s="15">
        <v>0</v>
      </c>
      <c r="D56" s="15">
        <v>0</v>
      </c>
      <c r="E56" s="15">
        <f t="shared" si="12"/>
        <v>0</v>
      </c>
      <c r="F56" s="15">
        <v>0</v>
      </c>
      <c r="G56" s="15">
        <v>0</v>
      </c>
      <c r="H56" s="15">
        <f t="shared" si="2"/>
        <v>0</v>
      </c>
    </row>
    <row r="57" spans="1:8" x14ac:dyDescent="0.2">
      <c r="A57" s="50" t="s">
        <v>75</v>
      </c>
      <c r="B57" s="7"/>
      <c r="C57" s="15">
        <f>SUM(C58:C64)</f>
        <v>0</v>
      </c>
      <c r="D57" s="15">
        <f t="shared" ref="D57:H57" si="13">SUM(D58:D64)</f>
        <v>0</v>
      </c>
      <c r="E57" s="15">
        <f t="shared" si="13"/>
        <v>0</v>
      </c>
      <c r="F57" s="15">
        <f t="shared" si="13"/>
        <v>0</v>
      </c>
      <c r="G57" s="15">
        <f t="shared" si="13"/>
        <v>0</v>
      </c>
      <c r="H57" s="15">
        <f t="shared" si="13"/>
        <v>0</v>
      </c>
    </row>
    <row r="58" spans="1:8" x14ac:dyDescent="0.2">
      <c r="A58" s="5"/>
      <c r="B58" s="11" t="s">
        <v>119</v>
      </c>
      <c r="C58" s="15">
        <v>0</v>
      </c>
      <c r="D58" s="15">
        <v>0</v>
      </c>
      <c r="E58" s="15">
        <f t="shared" si="12"/>
        <v>0</v>
      </c>
      <c r="F58" s="15">
        <v>0</v>
      </c>
      <c r="G58" s="15">
        <v>0</v>
      </c>
      <c r="H58" s="15">
        <f t="shared" si="2"/>
        <v>0</v>
      </c>
    </row>
    <row r="59" spans="1:8" x14ac:dyDescent="0.2">
      <c r="A59" s="5"/>
      <c r="B59" s="11" t="s">
        <v>120</v>
      </c>
      <c r="C59" s="15">
        <v>0</v>
      </c>
      <c r="D59" s="15">
        <v>0</v>
      </c>
      <c r="E59" s="15">
        <f t="shared" si="12"/>
        <v>0</v>
      </c>
      <c r="F59" s="15">
        <v>0</v>
      </c>
      <c r="G59" s="15">
        <v>0</v>
      </c>
      <c r="H59" s="15">
        <f t="shared" si="2"/>
        <v>0</v>
      </c>
    </row>
    <row r="60" spans="1:8" x14ac:dyDescent="0.2">
      <c r="A60" s="5"/>
      <c r="B60" s="11" t="s">
        <v>121</v>
      </c>
      <c r="C60" s="15">
        <v>0</v>
      </c>
      <c r="D60" s="15">
        <v>0</v>
      </c>
      <c r="E60" s="15">
        <f t="shared" si="12"/>
        <v>0</v>
      </c>
      <c r="F60" s="15">
        <v>0</v>
      </c>
      <c r="G60" s="15">
        <v>0</v>
      </c>
      <c r="H60" s="15">
        <f t="shared" si="2"/>
        <v>0</v>
      </c>
    </row>
    <row r="61" spans="1:8" x14ac:dyDescent="0.2">
      <c r="A61" s="5"/>
      <c r="B61" s="11" t="s">
        <v>122</v>
      </c>
      <c r="C61" s="15">
        <v>0</v>
      </c>
      <c r="D61" s="15">
        <v>0</v>
      </c>
      <c r="E61" s="15">
        <f t="shared" si="12"/>
        <v>0</v>
      </c>
      <c r="F61" s="15">
        <v>0</v>
      </c>
      <c r="G61" s="15">
        <v>0</v>
      </c>
      <c r="H61" s="15">
        <f t="shared" si="2"/>
        <v>0</v>
      </c>
    </row>
    <row r="62" spans="1:8" x14ac:dyDescent="0.2">
      <c r="A62" s="5"/>
      <c r="B62" s="11" t="s">
        <v>123</v>
      </c>
      <c r="C62" s="15">
        <v>0</v>
      </c>
      <c r="D62" s="15">
        <v>0</v>
      </c>
      <c r="E62" s="15">
        <f t="shared" si="12"/>
        <v>0</v>
      </c>
      <c r="F62" s="15">
        <v>0</v>
      </c>
      <c r="G62" s="15">
        <v>0</v>
      </c>
      <c r="H62" s="15">
        <f t="shared" si="2"/>
        <v>0</v>
      </c>
    </row>
    <row r="63" spans="1:8" x14ac:dyDescent="0.2">
      <c r="A63" s="5"/>
      <c r="B63" s="11" t="s">
        <v>124</v>
      </c>
      <c r="C63" s="15">
        <v>0</v>
      </c>
      <c r="D63" s="15">
        <v>0</v>
      </c>
      <c r="E63" s="15">
        <f t="shared" si="12"/>
        <v>0</v>
      </c>
      <c r="F63" s="15">
        <v>0</v>
      </c>
      <c r="G63" s="15">
        <v>0</v>
      </c>
      <c r="H63" s="15">
        <f t="shared" si="2"/>
        <v>0</v>
      </c>
    </row>
    <row r="64" spans="1:8" x14ac:dyDescent="0.2">
      <c r="A64" s="5"/>
      <c r="B64" s="11" t="s">
        <v>125</v>
      </c>
      <c r="C64" s="15">
        <v>0</v>
      </c>
      <c r="D64" s="15">
        <v>0</v>
      </c>
      <c r="E64" s="15">
        <f t="shared" si="12"/>
        <v>0</v>
      </c>
      <c r="F64" s="15">
        <v>0</v>
      </c>
      <c r="G64" s="15">
        <v>0</v>
      </c>
      <c r="H64" s="15">
        <f t="shared" si="2"/>
        <v>0</v>
      </c>
    </row>
    <row r="65" spans="1:8" x14ac:dyDescent="0.2">
      <c r="A65" s="50" t="s">
        <v>76</v>
      </c>
      <c r="B65" s="7"/>
      <c r="C65" s="15">
        <f>SUM(C66:C68)</f>
        <v>0</v>
      </c>
      <c r="D65" s="15">
        <f t="shared" ref="D65:H65" si="14">SUM(D66:D68)</f>
        <v>0</v>
      </c>
      <c r="E65" s="15">
        <f t="shared" si="14"/>
        <v>0</v>
      </c>
      <c r="F65" s="15">
        <f t="shared" si="14"/>
        <v>0</v>
      </c>
      <c r="G65" s="15">
        <f t="shared" si="14"/>
        <v>0</v>
      </c>
      <c r="H65" s="15">
        <f t="shared" si="14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si="12"/>
        <v>0</v>
      </c>
      <c r="F66" s="15">
        <v>0</v>
      </c>
      <c r="G66" s="15">
        <v>0</v>
      </c>
      <c r="H66" s="15">
        <f t="shared" si="2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12"/>
        <v>0</v>
      </c>
      <c r="F67" s="15">
        <v>0</v>
      </c>
      <c r="G67" s="15">
        <v>0</v>
      </c>
      <c r="H67" s="15">
        <f t="shared" si="2"/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f t="shared" si="12"/>
        <v>0</v>
      </c>
      <c r="F68" s="15">
        <v>0</v>
      </c>
      <c r="G68" s="15">
        <v>0</v>
      </c>
      <c r="H68" s="15">
        <f t="shared" si="2"/>
        <v>0</v>
      </c>
    </row>
    <row r="69" spans="1:8" x14ac:dyDescent="0.2">
      <c r="A69" s="50" t="s">
        <v>77</v>
      </c>
      <c r="B69" s="7"/>
      <c r="C69" s="15">
        <f>SUM(C70:C76)</f>
        <v>0</v>
      </c>
      <c r="D69" s="15">
        <f t="shared" ref="D69:H69" si="15">SUM(D70:D76)</f>
        <v>0</v>
      </c>
      <c r="E69" s="15">
        <f t="shared" si="15"/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</row>
    <row r="70" spans="1:8" x14ac:dyDescent="0.2">
      <c r="A70" s="5"/>
      <c r="B70" s="11" t="s">
        <v>126</v>
      </c>
      <c r="C70" s="15">
        <v>0</v>
      </c>
      <c r="D70" s="15">
        <v>0</v>
      </c>
      <c r="E70" s="15">
        <f t="shared" si="12"/>
        <v>0</v>
      </c>
      <c r="F70" s="15">
        <v>0</v>
      </c>
      <c r="G70" s="15">
        <v>0</v>
      </c>
      <c r="H70" s="15">
        <f t="shared" si="2"/>
        <v>0</v>
      </c>
    </row>
    <row r="71" spans="1:8" x14ac:dyDescent="0.2">
      <c r="A71" s="5"/>
      <c r="B71" s="11" t="s">
        <v>127</v>
      </c>
      <c r="C71" s="15">
        <v>0</v>
      </c>
      <c r="D71" s="15">
        <v>0</v>
      </c>
      <c r="E71" s="15">
        <f t="shared" ref="E71:E76" si="16">+C71+D71</f>
        <v>0</v>
      </c>
      <c r="F71" s="15">
        <v>0</v>
      </c>
      <c r="G71" s="15">
        <v>0</v>
      </c>
      <c r="H71" s="15">
        <f t="shared" ref="H71:H76" si="17">+E71-F71</f>
        <v>0</v>
      </c>
    </row>
    <row r="72" spans="1:8" x14ac:dyDescent="0.2">
      <c r="A72" s="5"/>
      <c r="B72" s="11" t="s">
        <v>128</v>
      </c>
      <c r="C72" s="15">
        <v>0</v>
      </c>
      <c r="D72" s="15">
        <v>0</v>
      </c>
      <c r="E72" s="15">
        <f t="shared" si="16"/>
        <v>0</v>
      </c>
      <c r="F72" s="15">
        <v>0</v>
      </c>
      <c r="G72" s="15">
        <v>0</v>
      </c>
      <c r="H72" s="15">
        <f t="shared" si="17"/>
        <v>0</v>
      </c>
    </row>
    <row r="73" spans="1:8" x14ac:dyDescent="0.2">
      <c r="A73" s="5"/>
      <c r="B73" s="11" t="s">
        <v>129</v>
      </c>
      <c r="C73" s="15">
        <v>0</v>
      </c>
      <c r="D73" s="15">
        <v>0</v>
      </c>
      <c r="E73" s="15">
        <f t="shared" si="16"/>
        <v>0</v>
      </c>
      <c r="F73" s="15">
        <v>0</v>
      </c>
      <c r="G73" s="15">
        <v>0</v>
      </c>
      <c r="H73" s="15">
        <f t="shared" si="17"/>
        <v>0</v>
      </c>
    </row>
    <row r="74" spans="1:8" x14ac:dyDescent="0.2">
      <c r="A74" s="5"/>
      <c r="B74" s="11" t="s">
        <v>130</v>
      </c>
      <c r="C74" s="15">
        <v>0</v>
      </c>
      <c r="D74" s="15">
        <v>0</v>
      </c>
      <c r="E74" s="15">
        <f t="shared" si="16"/>
        <v>0</v>
      </c>
      <c r="F74" s="15">
        <v>0</v>
      </c>
      <c r="G74" s="15">
        <v>0</v>
      </c>
      <c r="H74" s="15">
        <f t="shared" si="17"/>
        <v>0</v>
      </c>
    </row>
    <row r="75" spans="1:8" x14ac:dyDescent="0.2">
      <c r="A75" s="5"/>
      <c r="B75" s="11" t="s">
        <v>131</v>
      </c>
      <c r="C75" s="15">
        <v>0</v>
      </c>
      <c r="D75" s="15">
        <v>0</v>
      </c>
      <c r="E75" s="15">
        <f t="shared" si="16"/>
        <v>0</v>
      </c>
      <c r="F75" s="15">
        <v>0</v>
      </c>
      <c r="G75" s="15">
        <v>0</v>
      </c>
      <c r="H75" s="15">
        <f t="shared" si="17"/>
        <v>0</v>
      </c>
    </row>
    <row r="76" spans="1:8" x14ac:dyDescent="0.2">
      <c r="A76" s="6"/>
      <c r="B76" s="12" t="s">
        <v>132</v>
      </c>
      <c r="C76" s="16">
        <v>0</v>
      </c>
      <c r="D76" s="16">
        <v>0</v>
      </c>
      <c r="E76" s="16">
        <f t="shared" si="16"/>
        <v>0</v>
      </c>
      <c r="F76" s="16">
        <v>0</v>
      </c>
      <c r="G76" s="16">
        <v>0</v>
      </c>
      <c r="H76" s="16">
        <f t="shared" si="17"/>
        <v>0</v>
      </c>
    </row>
    <row r="77" spans="1:8" x14ac:dyDescent="0.2">
      <c r="A77" s="8"/>
      <c r="B77" s="13" t="s">
        <v>61</v>
      </c>
      <c r="C77" s="17">
        <f>+C5+C13+C23+C33+C43+C53+C57+C65+C69</f>
        <v>110714415</v>
      </c>
      <c r="D77" s="17">
        <f t="shared" ref="D77:H77" si="18">+D5+D13+D23+D33+D43+D53+D57+D65+D69</f>
        <v>14085000</v>
      </c>
      <c r="E77" s="17">
        <f t="shared" si="18"/>
        <v>124799415</v>
      </c>
      <c r="F77" s="17">
        <f t="shared" si="18"/>
        <v>70710889.849999994</v>
      </c>
      <c r="G77" s="17">
        <f t="shared" si="18"/>
        <v>69422980.940000013</v>
      </c>
      <c r="H77" s="17">
        <f t="shared" si="18"/>
        <v>54088525.150000006</v>
      </c>
    </row>
    <row r="79" spans="1:8" x14ac:dyDescent="0.2">
      <c r="A79" s="1" t="s">
        <v>138</v>
      </c>
    </row>
    <row r="82" spans="3:7" x14ac:dyDescent="0.2">
      <c r="C82" s="51" t="s">
        <v>139</v>
      </c>
      <c r="D82" s="51"/>
      <c r="F82" s="51" t="s">
        <v>139</v>
      </c>
      <c r="G82" s="51"/>
    </row>
    <row r="83" spans="3:7" x14ac:dyDescent="0.2">
      <c r="C83" s="51" t="s">
        <v>142</v>
      </c>
      <c r="D83" s="51"/>
      <c r="F83" s="51" t="s">
        <v>140</v>
      </c>
      <c r="G83" s="51"/>
    </row>
    <row r="84" spans="3:7" x14ac:dyDescent="0.2">
      <c r="C84" s="51" t="s">
        <v>143</v>
      </c>
      <c r="D84" s="51"/>
      <c r="F84" s="51" t="s">
        <v>141</v>
      </c>
      <c r="G84" s="51"/>
    </row>
  </sheetData>
  <sheetProtection formatCells="0" formatColumns="0" formatRows="0" autoFilter="0"/>
  <mergeCells count="10">
    <mergeCell ref="A1:H1"/>
    <mergeCell ref="C2:G2"/>
    <mergeCell ref="H2:H3"/>
    <mergeCell ref="A2:B4"/>
    <mergeCell ref="C82:D82"/>
    <mergeCell ref="C83:D83"/>
    <mergeCell ref="C84:D84"/>
    <mergeCell ref="F82:G82"/>
    <mergeCell ref="F83:G83"/>
    <mergeCell ref="F84:G84"/>
  </mergeCells>
  <printOptions horizontalCentered="1"/>
  <pageMargins left="0" right="0" top="0.19685039370078741" bottom="0.19685039370078741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2" t="s">
        <v>145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62</v>
      </c>
      <c r="B2" s="58"/>
      <c r="C2" s="52" t="s">
        <v>68</v>
      </c>
      <c r="D2" s="53"/>
      <c r="E2" s="53"/>
      <c r="F2" s="53"/>
      <c r="G2" s="54"/>
      <c r="H2" s="55" t="s">
        <v>67</v>
      </c>
    </row>
    <row r="3" spans="1:8" ht="24.9" customHeight="1" x14ac:dyDescent="0.2">
      <c r="A3" s="59"/>
      <c r="B3" s="60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22">
        <v>65325807</v>
      </c>
      <c r="D6" s="22">
        <v>0</v>
      </c>
      <c r="E6" s="22">
        <f>+C6+D6</f>
        <v>65325807</v>
      </c>
      <c r="F6" s="22">
        <v>53051224.949999996</v>
      </c>
      <c r="G6" s="22">
        <v>51763316.040000007</v>
      </c>
      <c r="H6" s="22">
        <f>+E6-F6</f>
        <v>12274582.050000004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22">
        <v>45388608</v>
      </c>
      <c r="D8" s="22">
        <v>14085000</v>
      </c>
      <c r="E8" s="22">
        <f>+C8+D8</f>
        <v>59473608</v>
      </c>
      <c r="F8" s="22">
        <v>17659664.899999999</v>
      </c>
      <c r="G8" s="22">
        <v>17659664.899999999</v>
      </c>
      <c r="H8" s="22">
        <f>+E8-F8</f>
        <v>41813943.100000001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f>+C10+D10</f>
        <v>0</v>
      </c>
      <c r="F10" s="22">
        <v>0</v>
      </c>
      <c r="G10" s="22">
        <v>0</v>
      </c>
      <c r="H10" s="22">
        <f>+E10-F10</f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>
        <v>0</v>
      </c>
      <c r="D12" s="22">
        <v>0</v>
      </c>
      <c r="E12" s="22">
        <f>+C12+D12</f>
        <v>0</v>
      </c>
      <c r="F12" s="22">
        <v>0</v>
      </c>
      <c r="G12" s="22">
        <v>0</v>
      </c>
      <c r="H12" s="22">
        <f>+E12-F12</f>
        <v>0</v>
      </c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f>+C14+D14</f>
        <v>0</v>
      </c>
      <c r="F14" s="22">
        <v>0</v>
      </c>
      <c r="G14" s="22">
        <v>0</v>
      </c>
      <c r="H14" s="22">
        <f>+E14-F14</f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61</v>
      </c>
      <c r="C16" s="17">
        <f>+C6+C8+C10+C12+C14</f>
        <v>110714415</v>
      </c>
      <c r="D16" s="17">
        <f t="shared" ref="D16:H16" si="0">+D6+D8+D10+D12+D14</f>
        <v>14085000</v>
      </c>
      <c r="E16" s="17">
        <f t="shared" si="0"/>
        <v>124799415</v>
      </c>
      <c r="F16" s="17">
        <f t="shared" si="0"/>
        <v>70710889.849999994</v>
      </c>
      <c r="G16" s="17">
        <f t="shared" si="0"/>
        <v>69422980.939999998</v>
      </c>
      <c r="H16" s="17">
        <f t="shared" si="0"/>
        <v>54088525.150000006</v>
      </c>
    </row>
    <row r="18" spans="1:7" x14ac:dyDescent="0.2">
      <c r="A18" s="1" t="s">
        <v>138</v>
      </c>
    </row>
    <row r="22" spans="1:7" x14ac:dyDescent="0.2">
      <c r="C22" s="51" t="s">
        <v>139</v>
      </c>
      <c r="D22" s="51"/>
      <c r="F22" s="51" t="s">
        <v>139</v>
      </c>
      <c r="G22" s="51"/>
    </row>
    <row r="23" spans="1:7" x14ac:dyDescent="0.2">
      <c r="C23" s="51" t="s">
        <v>142</v>
      </c>
      <c r="D23" s="51"/>
      <c r="F23" s="51" t="s">
        <v>140</v>
      </c>
      <c r="G23" s="51"/>
    </row>
    <row r="24" spans="1:7" x14ac:dyDescent="0.2">
      <c r="C24" s="51" t="s">
        <v>143</v>
      </c>
      <c r="D24" s="51"/>
      <c r="F24" s="51" t="s">
        <v>141</v>
      </c>
      <c r="G24" s="51"/>
    </row>
  </sheetData>
  <sheetProtection formatCells="0" formatColumns="0" formatRows="0" autoFilter="0"/>
  <mergeCells count="10">
    <mergeCell ref="C23:D23"/>
    <mergeCell ref="F23:G23"/>
    <mergeCell ref="C24:D24"/>
    <mergeCell ref="F24:G24"/>
    <mergeCell ref="A1:H1"/>
    <mergeCell ref="C2:G2"/>
    <mergeCell ref="H2:H3"/>
    <mergeCell ref="A2:B4"/>
    <mergeCell ref="C22:D22"/>
    <mergeCell ref="F22:G22"/>
  </mergeCells>
  <printOptions horizontalCentered="1"/>
  <pageMargins left="0" right="0" top="0.39370078740157483" bottom="0.3937007874015748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2" t="s">
        <v>146</v>
      </c>
      <c r="B1" s="53"/>
      <c r="C1" s="53"/>
      <c r="D1" s="53"/>
      <c r="E1" s="53"/>
      <c r="F1" s="53"/>
      <c r="G1" s="53"/>
      <c r="H1" s="54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7" t="s">
        <v>62</v>
      </c>
      <c r="B3" s="58"/>
      <c r="C3" s="52" t="s">
        <v>68</v>
      </c>
      <c r="D3" s="53"/>
      <c r="E3" s="53"/>
      <c r="F3" s="53"/>
      <c r="G3" s="54"/>
      <c r="H3" s="55" t="s">
        <v>67</v>
      </c>
    </row>
    <row r="4" spans="1:8" ht="24.9" customHeight="1" x14ac:dyDescent="0.2">
      <c r="A4" s="59"/>
      <c r="B4" s="60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>
        <v>110714415</v>
      </c>
      <c r="D7" s="15">
        <v>14085000</v>
      </c>
      <c r="E7" s="15">
        <f>+C7+D7</f>
        <v>124799415</v>
      </c>
      <c r="F7" s="15">
        <v>70710889.849999994</v>
      </c>
      <c r="G7" s="15">
        <v>69422980.940000013</v>
      </c>
      <c r="H7" s="15">
        <f>+E7-F7</f>
        <v>54088525.150000006</v>
      </c>
    </row>
    <row r="8" spans="1:8" x14ac:dyDescent="0.2">
      <c r="A8" s="4" t="s">
        <v>54</v>
      </c>
      <c r="B8" s="24"/>
      <c r="C8" s="15">
        <v>0</v>
      </c>
      <c r="D8" s="15">
        <v>0</v>
      </c>
      <c r="E8" s="15">
        <f t="shared" ref="E8:E14" si="0">+C8+D8</f>
        <v>0</v>
      </c>
      <c r="F8" s="15">
        <v>0</v>
      </c>
      <c r="G8" s="15">
        <v>0</v>
      </c>
      <c r="H8" s="15">
        <f t="shared" ref="H8:H14" si="1">+E8-F8</f>
        <v>0</v>
      </c>
    </row>
    <row r="9" spans="1:8" x14ac:dyDescent="0.2">
      <c r="A9" s="4" t="s">
        <v>55</v>
      </c>
      <c r="B9" s="24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56</v>
      </c>
      <c r="B10" s="24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57</v>
      </c>
      <c r="B11" s="24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58</v>
      </c>
      <c r="B12" s="24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59</v>
      </c>
      <c r="B13" s="24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 t="s">
        <v>60</v>
      </c>
      <c r="B14" s="24"/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>
        <f>SUM(C7:C14)</f>
        <v>110714415</v>
      </c>
      <c r="D16" s="25">
        <f t="shared" ref="D16:H16" si="2">SUM(D7:D14)</f>
        <v>14085000</v>
      </c>
      <c r="E16" s="25">
        <f t="shared" si="2"/>
        <v>124799415</v>
      </c>
      <c r="F16" s="25">
        <f t="shared" si="2"/>
        <v>70710889.849999994</v>
      </c>
      <c r="G16" s="25">
        <f t="shared" si="2"/>
        <v>69422980.940000013</v>
      </c>
      <c r="H16" s="25">
        <f t="shared" si="2"/>
        <v>54088525.150000006</v>
      </c>
    </row>
    <row r="19" spans="1:8" ht="45" customHeight="1" x14ac:dyDescent="0.2">
      <c r="A19" s="52" t="s">
        <v>136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62</v>
      </c>
      <c r="B21" s="58"/>
      <c r="C21" s="52" t="s">
        <v>68</v>
      </c>
      <c r="D21" s="53"/>
      <c r="E21" s="53"/>
      <c r="F21" s="53"/>
      <c r="G21" s="54"/>
      <c r="H21" s="55" t="s">
        <v>67</v>
      </c>
    </row>
    <row r="22" spans="1:8" ht="20.399999999999999" x14ac:dyDescent="0.2">
      <c r="A22" s="59"/>
      <c r="B22" s="60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2" t="s">
        <v>137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62</v>
      </c>
      <c r="B34" s="58"/>
      <c r="C34" s="52" t="s">
        <v>68</v>
      </c>
      <c r="D34" s="53"/>
      <c r="E34" s="53"/>
      <c r="F34" s="53"/>
      <c r="G34" s="54"/>
      <c r="H34" s="55" t="s">
        <v>67</v>
      </c>
    </row>
    <row r="35" spans="1:8" ht="20.399999999999999" x14ac:dyDescent="0.2">
      <c r="A35" s="59"/>
      <c r="B35" s="60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0.399999999999999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0.399999999999999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0.399999999999999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0.399999999999999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0.399999999999999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ht="20.399999999999999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/>
      <c r="D52" s="25"/>
      <c r="E52" s="25"/>
      <c r="F52" s="25"/>
      <c r="G52" s="25"/>
      <c r="H52" s="25"/>
    </row>
    <row r="54" spans="1:8" x14ac:dyDescent="0.2">
      <c r="A54" s="1" t="s">
        <v>138</v>
      </c>
    </row>
    <row r="59" spans="1:8" x14ac:dyDescent="0.2">
      <c r="C59" s="51" t="s">
        <v>139</v>
      </c>
      <c r="D59" s="51"/>
      <c r="F59" s="51" t="s">
        <v>139</v>
      </c>
      <c r="G59" s="51"/>
    </row>
    <row r="60" spans="1:8" x14ac:dyDescent="0.2">
      <c r="C60" s="51" t="s">
        <v>142</v>
      </c>
      <c r="D60" s="51"/>
      <c r="F60" s="51" t="s">
        <v>140</v>
      </c>
      <c r="G60" s="51"/>
    </row>
    <row r="61" spans="1:8" x14ac:dyDescent="0.2">
      <c r="C61" s="51" t="s">
        <v>143</v>
      </c>
      <c r="D61" s="51"/>
      <c r="F61" s="51" t="s">
        <v>141</v>
      </c>
      <c r="G61" s="51"/>
    </row>
  </sheetData>
  <sheetProtection formatCells="0" formatColumns="0" formatRows="0" insertRows="0" deleteRows="0" autoFilter="0"/>
  <mergeCells count="18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  <mergeCell ref="C59:D59"/>
    <mergeCell ref="F59:G59"/>
    <mergeCell ref="C60:D60"/>
    <mergeCell ref="F60:G60"/>
    <mergeCell ref="C61:D61"/>
    <mergeCell ref="F61:G61"/>
  </mergeCells>
  <printOptions horizontalCentered="1"/>
  <pageMargins left="0" right="0" top="0.19685039370078741" bottom="0.19685039370078741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2" t="s">
        <v>147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62</v>
      </c>
      <c r="B2" s="58"/>
      <c r="C2" s="52" t="s">
        <v>68</v>
      </c>
      <c r="D2" s="53"/>
      <c r="E2" s="53"/>
      <c r="F2" s="53"/>
      <c r="G2" s="54"/>
      <c r="H2" s="55" t="s">
        <v>67</v>
      </c>
    </row>
    <row r="3" spans="1:8" ht="24.9" customHeight="1" x14ac:dyDescent="0.2">
      <c r="A3" s="59"/>
      <c r="B3" s="60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f>SUM(C7:C14)</f>
        <v>0</v>
      </c>
      <c r="D6" s="15">
        <f t="shared" ref="D6:H6" si="0">SUM(D7:D14)</f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f>+C7+D7</f>
        <v>0</v>
      </c>
      <c r="F7" s="15">
        <v>0</v>
      </c>
      <c r="G7" s="15">
        <v>0</v>
      </c>
      <c r="H7" s="15">
        <f>+E7-F7</f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f t="shared" ref="E8:E14" si="1">+C8+D8</f>
        <v>0</v>
      </c>
      <c r="F8" s="15">
        <v>0</v>
      </c>
      <c r="G8" s="15">
        <v>0</v>
      </c>
      <c r="H8" s="15">
        <f t="shared" ref="H8:H14" si="2">+E8-F8</f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>
        <f>SUM(C17:C23)</f>
        <v>110714415</v>
      </c>
      <c r="D16" s="15">
        <f t="shared" ref="D16:H16" si="3">SUM(D17:D23)</f>
        <v>14085000</v>
      </c>
      <c r="E16" s="15">
        <f t="shared" si="3"/>
        <v>124799415</v>
      </c>
      <c r="F16" s="15">
        <f t="shared" si="3"/>
        <v>70710889.849999994</v>
      </c>
      <c r="G16" s="15">
        <f t="shared" si="3"/>
        <v>69422980.940000013</v>
      </c>
      <c r="H16" s="15">
        <f t="shared" si="3"/>
        <v>54088525.150000006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f t="shared" ref="E17:E23" si="4">+C17+D17</f>
        <v>0</v>
      </c>
      <c r="F17" s="15">
        <v>0</v>
      </c>
      <c r="G17" s="15">
        <v>0</v>
      </c>
      <c r="H17" s="15">
        <f t="shared" ref="H17:H23" si="5">+E17-F17</f>
        <v>0</v>
      </c>
    </row>
    <row r="18" spans="1:8" x14ac:dyDescent="0.2">
      <c r="A18" s="40"/>
      <c r="B18" s="44" t="s">
        <v>28</v>
      </c>
      <c r="C18" s="15">
        <v>110714415</v>
      </c>
      <c r="D18" s="15">
        <v>14085000</v>
      </c>
      <c r="E18" s="15">
        <f t="shared" si="4"/>
        <v>124799415</v>
      </c>
      <c r="F18" s="15">
        <v>70710889.849999994</v>
      </c>
      <c r="G18" s="15">
        <v>69422980.940000013</v>
      </c>
      <c r="H18" s="15">
        <f t="shared" si="5"/>
        <v>54088525.150000006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f t="shared" si="4"/>
        <v>0</v>
      </c>
      <c r="F19" s="15">
        <v>0</v>
      </c>
      <c r="G19" s="15">
        <v>0</v>
      </c>
      <c r="H19" s="15">
        <f t="shared" si="5"/>
        <v>0</v>
      </c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f t="shared" si="4"/>
        <v>0</v>
      </c>
      <c r="F20" s="15">
        <v>0</v>
      </c>
      <c r="G20" s="15">
        <v>0</v>
      </c>
      <c r="H20" s="15">
        <f t="shared" si="5"/>
        <v>0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f t="shared" si="4"/>
        <v>0</v>
      </c>
      <c r="F21" s="15">
        <v>0</v>
      </c>
      <c r="G21" s="15">
        <v>0</v>
      </c>
      <c r="H21" s="15">
        <f t="shared" si="5"/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f t="shared" si="4"/>
        <v>0</v>
      </c>
      <c r="F22" s="15">
        <v>0</v>
      </c>
      <c r="G22" s="15">
        <v>0</v>
      </c>
      <c r="H22" s="15">
        <f t="shared" si="5"/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f t="shared" si="4"/>
        <v>0</v>
      </c>
      <c r="F23" s="15">
        <v>0</v>
      </c>
      <c r="G23" s="15">
        <v>0</v>
      </c>
      <c r="H23" s="15">
        <f t="shared" si="5"/>
        <v>0</v>
      </c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>
        <f>SUM(C26:C34)</f>
        <v>0</v>
      </c>
      <c r="D25" s="15">
        <f t="shared" ref="D25:H25" si="6">SUM(D26:D34)</f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f t="shared" ref="E26:E34" si="7">+C26+D26</f>
        <v>0</v>
      </c>
      <c r="F26" s="15">
        <v>0</v>
      </c>
      <c r="G26" s="15">
        <v>0</v>
      </c>
      <c r="H26" s="15">
        <f t="shared" ref="H26:H34" si="8">+E26-F26</f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f t="shared" si="7"/>
        <v>0</v>
      </c>
      <c r="F27" s="15">
        <v>0</v>
      </c>
      <c r="G27" s="15">
        <v>0</v>
      </c>
      <c r="H27" s="15">
        <f t="shared" si="8"/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f t="shared" si="7"/>
        <v>0</v>
      </c>
      <c r="F28" s="15">
        <v>0</v>
      </c>
      <c r="G28" s="15">
        <v>0</v>
      </c>
      <c r="H28" s="15">
        <f t="shared" si="8"/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f t="shared" si="7"/>
        <v>0</v>
      </c>
      <c r="F29" s="15">
        <v>0</v>
      </c>
      <c r="G29" s="15">
        <v>0</v>
      </c>
      <c r="H29" s="15">
        <f t="shared" si="8"/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f t="shared" si="7"/>
        <v>0</v>
      </c>
      <c r="F30" s="15">
        <v>0</v>
      </c>
      <c r="G30" s="15">
        <v>0</v>
      </c>
      <c r="H30" s="15">
        <f t="shared" si="8"/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f t="shared" si="7"/>
        <v>0</v>
      </c>
      <c r="F31" s="15">
        <v>0</v>
      </c>
      <c r="G31" s="15">
        <v>0</v>
      </c>
      <c r="H31" s="15">
        <f t="shared" si="8"/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f t="shared" si="7"/>
        <v>0</v>
      </c>
      <c r="F32" s="15">
        <v>0</v>
      </c>
      <c r="G32" s="15">
        <v>0</v>
      </c>
      <c r="H32" s="15">
        <f t="shared" si="8"/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f t="shared" si="7"/>
        <v>0</v>
      </c>
      <c r="F33" s="15">
        <v>0</v>
      </c>
      <c r="G33" s="15">
        <v>0</v>
      </c>
      <c r="H33" s="15">
        <f t="shared" si="8"/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f t="shared" si="7"/>
        <v>0</v>
      </c>
      <c r="F34" s="15">
        <v>0</v>
      </c>
      <c r="G34" s="15">
        <v>0</v>
      </c>
      <c r="H34" s="15">
        <f t="shared" si="8"/>
        <v>0</v>
      </c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>
        <f>SUM(C37:C40)</f>
        <v>0</v>
      </c>
      <c r="D36" s="15">
        <f t="shared" ref="D36:H36" si="9">SUM(D37:D40)</f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f t="shared" ref="E37:E40" si="10">+C37+D37</f>
        <v>0</v>
      </c>
      <c r="F37" s="15">
        <v>0</v>
      </c>
      <c r="G37" s="15">
        <v>0</v>
      </c>
      <c r="H37" s="15">
        <f t="shared" ref="H37:H40" si="11">+E37-F37</f>
        <v>0</v>
      </c>
    </row>
    <row r="38" spans="1:8" ht="20.399999999999999" x14ac:dyDescent="0.2">
      <c r="A38" s="40"/>
      <c r="B38" s="44" t="s">
        <v>25</v>
      </c>
      <c r="C38" s="15">
        <v>0</v>
      </c>
      <c r="D38" s="15">
        <v>0</v>
      </c>
      <c r="E38" s="15">
        <f t="shared" si="10"/>
        <v>0</v>
      </c>
      <c r="F38" s="15">
        <v>0</v>
      </c>
      <c r="G38" s="15">
        <v>0</v>
      </c>
      <c r="H38" s="15">
        <f t="shared" si="11"/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f t="shared" si="10"/>
        <v>0</v>
      </c>
      <c r="F39" s="15">
        <v>0</v>
      </c>
      <c r="G39" s="15">
        <v>0</v>
      </c>
      <c r="H39" s="15">
        <f t="shared" si="11"/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f t="shared" si="10"/>
        <v>0</v>
      </c>
      <c r="F40" s="15">
        <v>0</v>
      </c>
      <c r="G40" s="15">
        <v>0</v>
      </c>
      <c r="H40" s="15">
        <f t="shared" si="11"/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f>+C6+C16+C25+C36</f>
        <v>110714415</v>
      </c>
      <c r="D42" s="25">
        <f t="shared" ref="D42:H42" si="12">+D6+D16+D25+D36</f>
        <v>14085000</v>
      </c>
      <c r="E42" s="25">
        <f t="shared" si="12"/>
        <v>124799415</v>
      </c>
      <c r="F42" s="25">
        <f t="shared" si="12"/>
        <v>70710889.849999994</v>
      </c>
      <c r="G42" s="25">
        <f t="shared" si="12"/>
        <v>69422980.940000013</v>
      </c>
      <c r="H42" s="25">
        <f t="shared" si="12"/>
        <v>54088525.150000006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1" t="s">
        <v>138</v>
      </c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9" spans="3:7" x14ac:dyDescent="0.2">
      <c r="C49" s="51" t="s">
        <v>139</v>
      </c>
      <c r="D49" s="51"/>
      <c r="E49" s="1"/>
      <c r="F49" s="51" t="s">
        <v>139</v>
      </c>
      <c r="G49" s="51"/>
    </row>
    <row r="50" spans="3:7" x14ac:dyDescent="0.2">
      <c r="C50" s="51" t="s">
        <v>142</v>
      </c>
      <c r="D50" s="51"/>
      <c r="E50" s="1"/>
      <c r="F50" s="51" t="s">
        <v>140</v>
      </c>
      <c r="G50" s="51"/>
    </row>
    <row r="51" spans="3:7" x14ac:dyDescent="0.2">
      <c r="C51" s="51" t="s">
        <v>143</v>
      </c>
      <c r="D51" s="51"/>
      <c r="E51" s="1"/>
      <c r="F51" s="51" t="s">
        <v>141</v>
      </c>
      <c r="G51" s="51"/>
    </row>
  </sheetData>
  <sheetProtection formatCells="0" formatColumns="0" formatRows="0" autoFilter="0"/>
  <mergeCells count="10">
    <mergeCell ref="C50:D50"/>
    <mergeCell ref="F50:G50"/>
    <mergeCell ref="C51:D51"/>
    <mergeCell ref="F51:G51"/>
    <mergeCell ref="A1:H1"/>
    <mergeCell ref="A2:B4"/>
    <mergeCell ref="C2:G2"/>
    <mergeCell ref="H2:H3"/>
    <mergeCell ref="C49:D49"/>
    <mergeCell ref="F49:G49"/>
  </mergeCells>
  <printOptions horizontalCentered="1"/>
  <pageMargins left="0" right="0" top="0.39370078740157483" bottom="0.3937007874015748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2021-01-21T19:21:44Z</cp:lastPrinted>
  <dcterms:created xsi:type="dcterms:W3CDTF">2014-02-10T03:37:14Z</dcterms:created>
  <dcterms:modified xsi:type="dcterms:W3CDTF">2021-01-21T19:21:47Z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